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’emploi" sheetId="1" state="visible" r:id="rId3"/>
    <sheet name="Devis" sheetId="2" state="visible" r:id="rId4"/>
  </sheets>
  <definedNames>
    <definedName function="false" hidden="false" localSheetId="1" name="_xlnm.Print_Area" vbProcedure="false">Devis!$A$1:$F$55</definedName>
    <definedName function="false" hidden="false" localSheetId="0" name="_xlnm.Print_Area" vbProcedure="false">'Mode d’emploi'!$A$1:$A$14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<sst xmlns="http://schemas.openxmlformats.org/spreadsheetml/2006/main" count="64" uniqueCount="62">
  <si>
    <t xml:space="preserve">mavelyx.fr</t>
  </si>
  <si>
    <t xml:space="preserve">Taux de TVA (liste)</t>
  </si>
  <si>
    <t xml:space="preserve">Modèle de devis de travaux gratuit, proposé par Mavelyx (https://mavelyx.fr), à adapter à votre activité. Il ne remplace pas un conseil juridique.</t>
  </si>
  <si>
    <t xml:space="preserve">1. Onglet « Devis » : remplissez les champs entre crochets (votre entreprise, le client, le lieu des travaux), le numéro, les dates et les lignes. Les colonnes « Total HT » et les totaux se calculent seuls : ne les modifiez pas.</t>
  </si>
  <si>
    <t xml:space="preserve">2. Lignes : décrivez précisément chaque ouvrage ou fourniture (nature, marque, dimensions), la main-d’œuvre en heures et les frais de déplacement. Le taux horaire TTC de main-d’œuvre s’indique en haut à droite.</t>
  </si>
  <si>
    <t xml:space="preserve">3. Taux de TVA : choisissez le taux de chaque ligne dans la liste. Pour 10 % ou 5,5 % sur des travaux dans un logement de plus de deux ans, recopiez dans les conditions la mention que le client certifie (voir mavelyx.fr/guides/tva-10-travaux).</t>
  </si>
  <si>
    <t xml:space="preserve">4. Acompte : indiquez le pourcentage demandé ; le montant TTC se calcule. Écrivez bien « acompte » : avec un particulier, une somme versée sans précision vaut arrhes.</t>
  </si>
  <si>
    <t xml:space="preserve">5. Franchise en base de TVA : choisissez « Oui ». Les taux et les lignes de TVA disparaissent, et la mention s’affiche selon la date du devis (article L. 233-3 du CIBS à partir de 2027 ; l’ancienne mention reste admise jusqu’au 30 juin 2028).</t>
  </si>
  <si>
    <t xml:space="preserve">6. Devis signé au domicile du client ou sur le chantier : laissez le paragraphe sur la rétractation et joignez le formulaire. Aucun paiement ne peut être reçu avant 7 jours, sauf réparation urgente demandée par le client. Sinon, supprimez ce paragraphe.</t>
  </si>
  <si>
    <t xml:space="preserve">7. Le modèle compte 20 lignes. Pour en ajouter, insérez des lignes au milieu du tableau (pas en dessous), puis recopiez la formule de la colonne « Total HT » de la ligne du dessus.</t>
  </si>
  <si>
    <t xml:space="preserve">8. Le nom et l’adresse du site de Mavelyx figurent en pied de page à l’impression : vous pouvez les retirer dans Mise en page &gt; En-tête/Pied de page. Les alertes (colonne H, en couleur) ne s’impriment pas.</t>
  </si>
  <si>
    <t xml:space="preserve">Faites vos devis depuis votre bibliothèque de prix, faites-les signer en ligne et transformez-les en factures : essai gratuit de 14 jours sur https://mavelyx.fr</t>
  </si>
  <si>
    <t xml:space="preserve">[Votre logo]</t>
  </si>
  <si>
    <t xml:space="preserve">DEVIS</t>
  </si>
  <si>
    <t xml:space="preserve">Alertes (ne s’impriment pas)</t>
  </si>
  <si>
    <t xml:space="preserve">[NOM DE L’ENTREPRISE]</t>
  </si>
  <si>
    <t xml:space="preserve">Devis n°</t>
  </si>
  <si>
    <t xml:space="preserve">D-2026-014</t>
  </si>
  <si>
    <t xml:space="preserve">[Forme juridique et capital, ou mention « EI »]</t>
  </si>
  <si>
    <t xml:space="preserve">Date du devis</t>
  </si>
  <si>
    <t xml:space="preserve">[Adresse du siège]</t>
  </si>
  <si>
    <t xml:space="preserve">Valable jusqu’au</t>
  </si>
  <si>
    <t xml:space="preserve">SIREN : [   ]  ·  RCS [ville] ou RM : [   ]</t>
  </si>
  <si>
    <t xml:space="preserve">Début prévu</t>
  </si>
  <si>
    <t xml:space="preserve">TVA intracommunautaire : [si vous en avez un]</t>
  </si>
  <si>
    <t xml:space="preserve">Durée estimée</t>
  </si>
  <si>
    <t xml:space="preserve">[  ] jours</t>
  </si>
  <si>
    <t xml:space="preserve">[Téléphone]  ·  [Courriel]</t>
  </si>
  <si>
    <t xml:space="preserve">Taux horaire TTC</t>
  </si>
  <si>
    <t xml:space="preserve">Client</t>
  </si>
  <si>
    <t xml:space="preserve">[Nom ou raison sociale du client]</t>
  </si>
  <si>
    <t xml:space="preserve">Franchise de TVA</t>
  </si>
  <si>
    <t xml:space="preserve">Non</t>
  </si>
  <si>
    <t xml:space="preserve">[Adresse du client]</t>
  </si>
  <si>
    <t xml:space="preserve">Acompte demandé</t>
  </si>
  <si>
    <t xml:space="preserve">Lieu des travaux : [si différent]</t>
  </si>
  <si>
    <t xml:space="preserve">Devis</t>
  </si>
  <si>
    <t xml:space="preserve">Gratuit</t>
  </si>
  <si>
    <t xml:space="preserve">SIREN du client : [si professionnel]</t>
  </si>
  <si>
    <t xml:space="preserve">Nature des travaux : [description précise]</t>
  </si>
  <si>
    <t xml:space="preserve">Désignation</t>
  </si>
  <si>
    <t xml:space="preserve">Qté</t>
  </si>
  <si>
    <t xml:space="preserve">Unité</t>
  </si>
  <si>
    <t xml:space="preserve">PU HT</t>
  </si>
  <si>
    <t xml:space="preserve">Total HT</t>
  </si>
  <si>
    <t xml:space="preserve">Salle de bains : dépose de l’ancienne baignoire et évacuation des gravats</t>
  </si>
  <si>
    <t xml:space="preserve">forfait</t>
  </si>
  <si>
    <t xml:space="preserve">Fourniture et pose d’un receveur de douche extra-plat 90 × 120 cm, marque [  ], réf. [  ]</t>
  </si>
  <si>
    <t xml:space="preserve">u</t>
  </si>
  <si>
    <t xml:space="preserve">Main-d’œuvre de plomberie</t>
  </si>
  <si>
    <t xml:space="preserve">h</t>
  </si>
  <si>
    <t xml:space="preserve">Frais de déplacement</t>
  </si>
  <si>
    <t xml:space="preserve">Acompte à la signature (TTC)</t>
  </si>
  <si>
    <t xml:space="preserve">Validité et prix du devis : devis valable jusqu’à la date indiquée ; devis [gratuit / payant : [  ] € TTC, déduit de la facture si le devis est accepté].</t>
  </si>
  <si>
    <t xml:space="preserve">Main-d’œuvre : taux horaire TTC indiqué en haut ; temps décompté [par heure / par demi-heure / au forfait].</t>
  </si>
  <si>
    <t xml:space="preserve">Règlement : acompte à la signature selon le montant indiqué, solde à la fin des travaux ; moyens de paiement : [  ]. Retard de paiement (client professionnel) : pénalités au taux de [  ] % et indemnité forfaitaire de 40 €.</t>
  </si>
  <si>
    <t xml:space="preserve">Pièces remplacées : Souhaitez-vous conserver les pièces, éléments ou appareils remplacés ? OUI ☐ NON ☐ « Lu et approuvé », signature du client : ……………</t>
  </si>
  <si>
    <t xml:space="preserve">Assurance décennale : [nom et adresse de l’assureur], contrat n° [  ], couverture géographique : [  ]. Attestation jointe au devis.</t>
  </si>
  <si>
    <t xml:space="preserve">Médiateur de la consommation : en cas de litige, vous pouvez recourir gratuitement à [nom, adresse et site du médiateur].</t>
  </si>
  <si>
    <t xml:space="preserve">Taux réduit de TVA : [recopier la mention que le client certifie, selon le modèle de l’administration fiscale, et la faire signer].</t>
  </si>
  <si>
    <t xml:space="preserve">Contrat hors établissement : [si signé au domicile ou sur le chantier : vous disposez de 14 jours pour vous rétracter, au moyen du formulaire joint ; aucun paiement avant 7 jours, sauf réparation urgente demandée. Sinon, supprimer.]</t>
  </si>
  <si>
    <t xml:space="preserve">Bon pour travaux : date, nom et signature du client précédés de la mention « Bon pour travaux » : ……………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</si>
</sst>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dd/mm/yyyy"/>
    <numFmt numFmtId="167" formatCode="#,##0.00&quot; €&quot;"/>
    <numFmt numFmtId="168" formatCode="0%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1"/>
      <color rgb="FF3270E6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1"/>
      <color rgb="FF3270E6"/>
      <name val="Arial"/>
      <family val="0"/>
      <charset val="1"/>
    </font>
    <font>
      <i val="true"/>
      <sz val="11"/>
      <color rgb="FF999999"/>
      <name val="Arial"/>
      <family val="0"/>
      <charset val="1"/>
    </font>
    <font>
      <b val="true"/>
      <sz val="20"/>
      <color rgb="FF1F4FB5"/>
      <name val="Arial"/>
      <family val="0"/>
      <charset val="1"/>
    </font>
    <font>
      <b val="true"/>
      <sz val="11"/>
      <color rgb="FF666666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1"/>
      <color rgb="FF1F4FB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9C0006"/>
      <name val="Arial"/>
      <family val="0"/>
      <charset val="1"/>
    </font>
    <font>
      <sz val="8"/>
      <color rgb="FF666666"/>
      <name val="Arial"/>
      <family val="0"/>
      <charset val="1"/>
    </font>
    <font>
      <b val="true"/>
      <sz val="11"/>
      <color rgb="FF9C5700"/>
      <name val="Arial"/>
      <family val="0"/>
      <charset val="1"/>
    </font>
    <font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FB5"/>
        <bgColor rgb="FF333399"/>
      </patternFill>
    </fill>
    <fill>
      <patternFill patternType="solid">
        <fgColor rgb="FFE8EE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3DA"/>
      </left>
      <right style="thin">
        <color rgb="FFB7C3DA"/>
      </right>
      <top style="thin">
        <color rgb="FFB7C3DA"/>
      </top>
      <bottom style="thin">
        <color rgb="FFB7C3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color rgb="FFFFFFFF"/>
      </font>
    </dxf>
    <dxf>
      <border diagonalUp="false" diagonalDown="false">
        <left style="thin">
          <color rgb="FFB7C3DA"/>
        </left>
        <right style="thin">
          <color rgb="FFB7C3DA"/>
        </right>
        <top style="thin">
          <color rgb="FFB7C3DA"/>
        </top>
        <bottom style="thin">
          <color rgb="FFB7C3DA"/>
        </bottom>
        <diagonal/>
      </border>
    </dxf>
    <dxf>
      <fill>
        <patternFill>
          <bgColor rgb="FFE8EEFA"/>
        </patternFill>
      </fill>
      <border diagonalUp="false" diagonalDown="false">
        <left style="thin">
          <color rgb="FFB7C3DA"/>
        </left>
        <right style="thin">
          <color rgb="FFB7C3DA"/>
        </right>
        <top style="thin">
          <color rgb="FFB7C3DA"/>
        </top>
        <bottom style="thin">
          <color rgb="FFB7C3DA"/>
        </bottom>
        <diagonal/>
      </border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7C3DA"/>
      <rgbColor rgb="FF808080"/>
      <rgbColor rgb="FF9999FF"/>
      <rgbColor rgb="FF993366"/>
      <rgbColor rgb="FFFFFFCC"/>
      <rgbColor rgb="FFE8EEF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270E6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2542680</xdr:colOff>
      <xdr:row>0</xdr:row>
      <xdr:rowOff>437760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54268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avelyx.fr/" TargetMode="External"/><Relationship Id="rId2" Type="http://schemas.openxmlformats.org/officeDocument/2006/relationships/hyperlink" Target="https://mavelyx.fr/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5"/>
    <col collapsed="false" customWidth="true" hidden="false" outlineLevel="0" max="3" min="3" style="0" width="20"/>
  </cols>
  <sheetData>
    <row r="1" customFormat="false" ht="39.75" hidden="false" customHeight="true" outlineLevel="0" collapsed="false"/>
    <row r="2" customFormat="false" ht="15" hidden="false" customHeight="false" outlineLevel="0" collapsed="false">
      <c r="A2" s="1" t="s">
        <v>0</v>
      </c>
    </row>
    <row r="3" customFormat="false" ht="15" hidden="false" customHeight="false" outlineLevel="0" collapsed="false">
      <c r="C3" s="2" t="s">
        <v>1</v>
      </c>
    </row>
    <row r="4" customFormat="false" ht="26.85" hidden="false" customHeight="false" outlineLevel="0" collapsed="false">
      <c r="A4" s="3" t="s">
        <v>2</v>
      </c>
      <c r="C4" s="4" t="n">
        <v>0.2</v>
      </c>
    </row>
    <row r="5" customFormat="false" ht="35.05" hidden="false" customHeight="false" outlineLevel="0" collapsed="false">
      <c r="A5" s="5" t="s">
        <v>3</v>
      </c>
      <c r="C5" s="4" t="n">
        <v>0.1</v>
      </c>
    </row>
    <row r="6" customFormat="false" ht="35.05" hidden="false" customHeight="false" outlineLevel="0" collapsed="false">
      <c r="A6" s="5" t="s">
        <v>4</v>
      </c>
      <c r="C6" s="4" t="n">
        <v>0.055</v>
      </c>
    </row>
    <row r="7" customFormat="false" ht="35.05" hidden="false" customHeight="false" outlineLevel="0" collapsed="false">
      <c r="A7" s="5" t="s">
        <v>5</v>
      </c>
      <c r="C7" s="4" t="n">
        <v>0.021</v>
      </c>
    </row>
    <row r="8" customFormat="false" ht="23.85" hidden="false" customHeight="false" outlineLevel="0" collapsed="false">
      <c r="A8" s="5" t="s">
        <v>6</v>
      </c>
      <c r="C8" s="4" t="n">
        <v>0</v>
      </c>
    </row>
    <row r="9" customFormat="false" ht="35.05" hidden="false" customHeight="false" outlineLevel="0" collapsed="false">
      <c r="A9" s="5" t="s">
        <v>7</v>
      </c>
    </row>
    <row r="10" customFormat="false" ht="35.05" hidden="false" customHeight="false" outlineLevel="0" collapsed="false">
      <c r="A10" s="5" t="s">
        <v>8</v>
      </c>
    </row>
    <row r="11" customFormat="false" ht="23.85" hidden="false" customHeight="false" outlineLevel="0" collapsed="false">
      <c r="A11" s="5" t="s">
        <v>9</v>
      </c>
    </row>
    <row r="12" customFormat="false" ht="35.05" hidden="false" customHeight="false" outlineLevel="0" collapsed="false">
      <c r="A12" s="6" t="s">
        <v>10</v>
      </c>
    </row>
    <row r="14" customFormat="false" ht="15" hidden="false" customHeight="false" outlineLevel="0" collapsed="false">
      <c r="A14" s="7" t="s">
        <v>11</v>
      </c>
    </row>
  </sheetData>
  <hyperlinks>
    <hyperlink ref="A2" r:id="rId1" display="mavelyx.fr"/>
    <hyperlink ref="A14" r:id="rId2" display="Faites vos devis depuis votre bibliothèque de prix, faites-les signer en ligne et transformez-les en factures : essai gratuit de 14 jours sur https://mavelyx.fr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&amp;Cmavelyx.fr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6"/>
    <col collapsed="false" customWidth="true" hidden="false" outlineLevel="0" max="3" min="3" style="0" width="9"/>
    <col collapsed="false" customWidth="true" hidden="false" outlineLevel="0" max="4" min="4" style="0" width="17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7" min="7" style="0" width="3"/>
    <col collapsed="false" customWidth="true" hidden="false" outlineLevel="0" max="8" min="8" style="0" width="90"/>
  </cols>
  <sheetData>
    <row r="1" customFormat="false" ht="24.45" hidden="false" customHeight="false" outlineLevel="0" collapsed="false">
      <c r="A1" s="8" t="s">
        <v>12</v>
      </c>
      <c r="D1" s="9" t="s">
        <v>13</v>
      </c>
      <c r="H1" s="10" t="s">
        <v>14</v>
      </c>
    </row>
    <row r="2" customFormat="false" ht="15" hidden="false" customHeight="false" outlineLevel="0" collapsed="false">
      <c r="A2" s="2" t="s">
        <v>15</v>
      </c>
      <c r="C2" s="11" t="s">
        <v>16</v>
      </c>
      <c r="D2" s="11"/>
      <c r="E2" s="12" t="s">
        <v>17</v>
      </c>
      <c r="F2" s="12"/>
    </row>
    <row r="3" customFormat="false" ht="15" hidden="false" customHeight="false" outlineLevel="0" collapsed="false">
      <c r="A3" s="13" t="s">
        <v>18</v>
      </c>
      <c r="C3" s="11" t="s">
        <v>19</v>
      </c>
      <c r="D3" s="11"/>
      <c r="E3" s="14" t="n">
        <v>46321</v>
      </c>
      <c r="F3" s="14"/>
    </row>
    <row r="4" customFormat="false" ht="15" hidden="false" customHeight="false" outlineLevel="0" collapsed="false">
      <c r="A4" s="13" t="s">
        <v>20</v>
      </c>
      <c r="C4" s="11" t="s">
        <v>21</v>
      </c>
      <c r="D4" s="11"/>
      <c r="E4" s="14" t="n">
        <v>46351</v>
      </c>
      <c r="F4" s="14"/>
    </row>
    <row r="5" customFormat="false" ht="15" hidden="false" customHeight="false" outlineLevel="0" collapsed="false">
      <c r="A5" s="13" t="s">
        <v>22</v>
      </c>
      <c r="C5" s="11" t="s">
        <v>23</v>
      </c>
      <c r="D5" s="11"/>
      <c r="E5" s="14" t="n">
        <v>46357</v>
      </c>
      <c r="F5" s="14"/>
    </row>
    <row r="6" customFormat="false" ht="15" hidden="false" customHeight="false" outlineLevel="0" collapsed="false">
      <c r="A6" s="13" t="s">
        <v>24</v>
      </c>
      <c r="C6" s="11" t="s">
        <v>25</v>
      </c>
      <c r="D6" s="11"/>
      <c r="E6" s="12" t="s">
        <v>26</v>
      </c>
      <c r="F6" s="12"/>
    </row>
    <row r="7" customFormat="false" ht="15" hidden="false" customHeight="false" outlineLevel="0" collapsed="false">
      <c r="A7" s="13" t="s">
        <v>27</v>
      </c>
      <c r="C7" s="11" t="s">
        <v>28</v>
      </c>
      <c r="D7" s="11"/>
      <c r="E7" s="15" t="n">
        <v>44</v>
      </c>
      <c r="F7" s="15"/>
    </row>
    <row r="9" customFormat="false" ht="15" hidden="false" customHeight="false" outlineLevel="0" collapsed="false">
      <c r="A9" s="16" t="s">
        <v>29</v>
      </c>
    </row>
    <row r="10" customFormat="false" ht="15" hidden="false" customHeight="false" outlineLevel="0" collapsed="false">
      <c r="A10" s="2" t="s">
        <v>30</v>
      </c>
      <c r="C10" s="11" t="s">
        <v>31</v>
      </c>
      <c r="D10" s="11"/>
      <c r="E10" s="17" t="s">
        <v>32</v>
      </c>
      <c r="F10" s="17"/>
    </row>
    <row r="11" customFormat="false" ht="15" hidden="false" customHeight="false" outlineLevel="0" collapsed="false">
      <c r="A11" s="13" t="s">
        <v>33</v>
      </c>
      <c r="C11" s="11" t="s">
        <v>34</v>
      </c>
      <c r="D11" s="11"/>
      <c r="E11" s="18" t="n">
        <v>0.3</v>
      </c>
      <c r="F11" s="18"/>
    </row>
    <row r="12" customFormat="false" ht="15" hidden="false" customHeight="false" outlineLevel="0" collapsed="false">
      <c r="A12" s="13" t="s">
        <v>35</v>
      </c>
      <c r="C12" s="11" t="s">
        <v>36</v>
      </c>
      <c r="D12" s="11"/>
      <c r="E12" s="17" t="s">
        <v>37</v>
      </c>
      <c r="F12" s="17"/>
    </row>
    <row r="13" customFormat="false" ht="15" hidden="false" customHeight="false" outlineLevel="0" collapsed="false">
      <c r="A13" s="13" t="s">
        <v>38</v>
      </c>
    </row>
    <row r="14" customFormat="false" ht="15" hidden="false" customHeight="false" outlineLevel="0" collapsed="false">
      <c r="A14" s="13" t="s">
        <v>39</v>
      </c>
    </row>
    <row r="16" customFormat="false" ht="15" hidden="false" customHeight="false" outlineLevel="0" collapsed="false">
      <c r="A16" s="19" t="s">
        <v>40</v>
      </c>
      <c r="B16" s="20" t="s">
        <v>41</v>
      </c>
      <c r="C16" s="20" t="s">
        <v>42</v>
      </c>
      <c r="D16" s="20" t="s">
        <v>43</v>
      </c>
      <c r="E16" s="20" t="str">
        <f aca="false">IF($E$10="Oui","","TVA")</f>
        <v>TVA</v>
      </c>
      <c r="F16" s="20" t="s">
        <v>44</v>
      </c>
    </row>
    <row r="17" customFormat="false" ht="26.85" hidden="false" customHeight="false" outlineLevel="0" collapsed="false">
      <c r="A17" s="21" t="s">
        <v>45</v>
      </c>
      <c r="B17" s="22" t="n">
        <v>1</v>
      </c>
      <c r="C17" s="22" t="s">
        <v>46</v>
      </c>
      <c r="D17" s="23" t="n">
        <v>380</v>
      </c>
      <c r="E17" s="24" t="n">
        <v>0.1</v>
      </c>
      <c r="F17" s="23" t="n">
        <f aca="false">IF(OR(B17="",D17=""),"",ROUND(B17*D17,2))</f>
        <v>380</v>
      </c>
    </row>
    <row r="18" customFormat="false" ht="39.55" hidden="false" customHeight="false" outlineLevel="0" collapsed="false">
      <c r="A18" s="21" t="s">
        <v>47</v>
      </c>
      <c r="B18" s="22" t="n">
        <v>1</v>
      </c>
      <c r="C18" s="22" t="s">
        <v>48</v>
      </c>
      <c r="D18" s="23" t="n">
        <v>640</v>
      </c>
      <c r="E18" s="24" t="n">
        <v>0.1</v>
      </c>
      <c r="F18" s="23" t="n">
        <f aca="false">IF(OR(B18="",D18=""),"",ROUND(B18*D18,2))</f>
        <v>640</v>
      </c>
    </row>
    <row r="19" customFormat="false" ht="15" hidden="false" customHeight="false" outlineLevel="0" collapsed="false">
      <c r="A19" s="21" t="s">
        <v>49</v>
      </c>
      <c r="B19" s="22" t="n">
        <v>12</v>
      </c>
      <c r="C19" s="22" t="s">
        <v>50</v>
      </c>
      <c r="D19" s="23" t="n">
        <v>40</v>
      </c>
      <c r="E19" s="24" t="n">
        <v>0.1</v>
      </c>
      <c r="F19" s="23" t="n">
        <f aca="false">IF(OR(B19="",D19=""),"",ROUND(B19*D19,2))</f>
        <v>480</v>
      </c>
    </row>
    <row r="20" customFormat="false" ht="15" hidden="false" customHeight="false" outlineLevel="0" collapsed="false">
      <c r="A20" s="21" t="s">
        <v>51</v>
      </c>
      <c r="B20" s="22" t="n">
        <v>1</v>
      </c>
      <c r="C20" s="22" t="s">
        <v>46</v>
      </c>
      <c r="D20" s="23" t="n">
        <v>30</v>
      </c>
      <c r="E20" s="24" t="n">
        <v>0.1</v>
      </c>
      <c r="F20" s="23" t="n">
        <f aca="false">IF(OR(B20="",D20=""),"",ROUND(B20*D20,2))</f>
        <v>30</v>
      </c>
    </row>
    <row r="21" customFormat="false" ht="15" hidden="false" customHeight="false" outlineLevel="0" collapsed="false">
      <c r="A21" s="21"/>
      <c r="B21" s="22"/>
      <c r="C21" s="22"/>
      <c r="D21" s="23"/>
      <c r="E21" s="24"/>
      <c r="F21" s="23" t="str">
        <f aca="false">IF(OR(B21="",D21=""),"",ROUND(B21*D21,2))</f>
        <v/>
      </c>
    </row>
    <row r="22" customFormat="false" ht="15" hidden="false" customHeight="false" outlineLevel="0" collapsed="false">
      <c r="A22" s="21"/>
      <c r="B22" s="22"/>
      <c r="C22" s="22"/>
      <c r="D22" s="23"/>
      <c r="E22" s="24"/>
      <c r="F22" s="23" t="str">
        <f aca="false">IF(OR(B22="",D22=""),"",ROUND(B22*D22,2))</f>
        <v/>
      </c>
    </row>
    <row r="23" customFormat="false" ht="15" hidden="false" customHeight="false" outlineLevel="0" collapsed="false">
      <c r="A23" s="21"/>
      <c r="B23" s="22"/>
      <c r="C23" s="22"/>
      <c r="D23" s="23"/>
      <c r="E23" s="24"/>
      <c r="F23" s="23" t="str">
        <f aca="false">IF(OR(B23="",D23=""),"",ROUND(B23*D23,2))</f>
        <v/>
      </c>
    </row>
    <row r="24" customFormat="false" ht="15" hidden="false" customHeight="false" outlineLevel="0" collapsed="false">
      <c r="A24" s="21"/>
      <c r="B24" s="22"/>
      <c r="C24" s="22"/>
      <c r="D24" s="23"/>
      <c r="E24" s="24"/>
      <c r="F24" s="23" t="str">
        <f aca="false">IF(OR(B24="",D24=""),"",ROUND(B24*D24,2))</f>
        <v/>
      </c>
    </row>
    <row r="25" customFormat="false" ht="15" hidden="false" customHeight="false" outlineLevel="0" collapsed="false">
      <c r="A25" s="21"/>
      <c r="B25" s="22"/>
      <c r="C25" s="22"/>
      <c r="D25" s="23"/>
      <c r="E25" s="24"/>
      <c r="F25" s="23" t="str">
        <f aca="false">IF(OR(B25="",D25=""),"",ROUND(B25*D25,2))</f>
        <v/>
      </c>
    </row>
    <row r="26" customFormat="false" ht="15" hidden="false" customHeight="false" outlineLevel="0" collapsed="false">
      <c r="A26" s="21"/>
      <c r="B26" s="22"/>
      <c r="C26" s="22"/>
      <c r="D26" s="23"/>
      <c r="E26" s="24"/>
      <c r="F26" s="23" t="str">
        <f aca="false">IF(OR(B26="",D26=""),"",ROUND(B26*D26,2))</f>
        <v/>
      </c>
    </row>
    <row r="27" customFormat="false" ht="15" hidden="false" customHeight="false" outlineLevel="0" collapsed="false">
      <c r="A27" s="21"/>
      <c r="B27" s="22"/>
      <c r="C27" s="22"/>
      <c r="D27" s="23"/>
      <c r="E27" s="24"/>
      <c r="F27" s="23" t="str">
        <f aca="false">IF(OR(B27="",D27=""),"",ROUND(B27*D27,2))</f>
        <v/>
      </c>
    </row>
    <row r="28" customFormat="false" ht="15" hidden="false" customHeight="false" outlineLevel="0" collapsed="false">
      <c r="A28" s="21"/>
      <c r="B28" s="22"/>
      <c r="C28" s="22"/>
      <c r="D28" s="23"/>
      <c r="E28" s="24"/>
      <c r="F28" s="23" t="str">
        <f aca="false">IF(OR(B28="",D28=""),"",ROUND(B28*D28,2))</f>
        <v/>
      </c>
    </row>
    <row r="29" customFormat="false" ht="15" hidden="false" customHeight="false" outlineLevel="0" collapsed="false">
      <c r="A29" s="21"/>
      <c r="B29" s="22"/>
      <c r="C29" s="22"/>
      <c r="D29" s="23"/>
      <c r="E29" s="24"/>
      <c r="F29" s="23" t="str">
        <f aca="false">IF(OR(B29="",D29=""),"",ROUND(B29*D29,2))</f>
        <v/>
      </c>
    </row>
    <row r="30" customFormat="false" ht="15" hidden="false" customHeight="false" outlineLevel="0" collapsed="false">
      <c r="A30" s="21"/>
      <c r="B30" s="22"/>
      <c r="C30" s="22"/>
      <c r="D30" s="23"/>
      <c r="E30" s="24"/>
      <c r="F30" s="23" t="str">
        <f aca="false">IF(OR(B30="",D30=""),"",ROUND(B30*D30,2))</f>
        <v/>
      </c>
    </row>
    <row r="31" customFormat="false" ht="15" hidden="false" customHeight="false" outlineLevel="0" collapsed="false">
      <c r="A31" s="21"/>
      <c r="B31" s="22"/>
      <c r="C31" s="22"/>
      <c r="D31" s="23"/>
      <c r="E31" s="24"/>
      <c r="F31" s="23" t="str">
        <f aca="false">IF(OR(B31="",D31=""),"",ROUND(B31*D31,2))</f>
        <v/>
      </c>
    </row>
    <row r="32" customFormat="false" ht="15" hidden="false" customHeight="false" outlineLevel="0" collapsed="false">
      <c r="A32" s="21"/>
      <c r="B32" s="22"/>
      <c r="C32" s="22"/>
      <c r="D32" s="23"/>
      <c r="E32" s="24"/>
      <c r="F32" s="23" t="str">
        <f aca="false">IF(OR(B32="",D32=""),"",ROUND(B32*D32,2))</f>
        <v/>
      </c>
    </row>
    <row r="33" customFormat="false" ht="15" hidden="false" customHeight="false" outlineLevel="0" collapsed="false">
      <c r="A33" s="21"/>
      <c r="B33" s="22"/>
      <c r="C33" s="22"/>
      <c r="D33" s="23"/>
      <c r="E33" s="24"/>
      <c r="F33" s="23" t="str">
        <f aca="false">IF(OR(B33="",D33=""),"",ROUND(B33*D33,2))</f>
        <v/>
      </c>
    </row>
    <row r="34" customFormat="false" ht="15" hidden="false" customHeight="false" outlineLevel="0" collapsed="false">
      <c r="A34" s="21"/>
      <c r="B34" s="22"/>
      <c r="C34" s="22"/>
      <c r="D34" s="23"/>
      <c r="E34" s="24"/>
      <c r="F34" s="23" t="str">
        <f aca="false">IF(OR(B34="",D34=""),"",ROUND(B34*D34,2))</f>
        <v/>
      </c>
    </row>
    <row r="35" customFormat="false" ht="15" hidden="false" customHeight="false" outlineLevel="0" collapsed="false">
      <c r="A35" s="21"/>
      <c r="B35" s="22"/>
      <c r="C35" s="22"/>
      <c r="D35" s="23"/>
      <c r="E35" s="24"/>
      <c r="F35" s="23" t="str">
        <f aca="false">IF(OR(B35="",D35=""),"",ROUND(B35*D35,2))</f>
        <v/>
      </c>
    </row>
    <row r="36" customFormat="false" ht="15" hidden="false" customHeight="false" outlineLevel="0" collapsed="false">
      <c r="A36" s="21"/>
      <c r="B36" s="22"/>
      <c r="C36" s="22"/>
      <c r="D36" s="23"/>
      <c r="E36" s="24"/>
      <c r="F36" s="23" t="str">
        <f aca="false">IF(OR(B36="",D36=""),"",ROUND(B36*D36,2))</f>
        <v/>
      </c>
    </row>
    <row r="38" customFormat="false" ht="15" hidden="false" customHeight="false" outlineLevel="0" collapsed="false">
      <c r="A38" s="2" t="str">
        <f aca="false">IF($E$10="Oui",IF(N(E3)&gt;=DATE(2027,1,1),"TVA non applicable, article L. 233-3 du CIBS","TVA non applicable, art. 293 B du CGI"),"")</f>
        <v/>
      </c>
      <c r="C38" s="25" t="s">
        <v>44</v>
      </c>
      <c r="D38" s="25"/>
      <c r="F38" s="26" t="n">
        <f aca="false">SUM(F17:F36)</f>
        <v>1530</v>
      </c>
      <c r="H38" s="27" t="str">
        <f aca="false">IF($E$10="Oui","",IF(SUMPRODUCT((A17:A36&lt;&gt;"")*(B17:B36&lt;&gt;"")*(D17:D36&lt;&gt;"")*(E17:E36=""))&gt;0,"Taux de TVA manquant sur une ligne",""))</f>
        <v/>
      </c>
    </row>
    <row r="39" customFormat="false" ht="15" hidden="false" customHeight="false" outlineLevel="0" collapsed="false">
      <c r="C39" s="17" t="str">
        <f aca="false">IF($E$10="Oui","","TVA 20 %, base HT :")</f>
        <v>TVA 20 %, base HT :</v>
      </c>
      <c r="D39" s="17"/>
      <c r="E39" s="28" t="str">
        <f aca="false">IF($E$10="Oui","",IF(SUMIFS(F17:F36,E17:E36,0.2)=0,"",SUMIFS(F17:F36,E17:E36,0.2)))</f>
        <v/>
      </c>
      <c r="F39" s="29" t="n">
        <f aca="false">IF($E$10="Oui","",ROUND(SUMIFS(F17:F36,E17:E36,0.2)*0.2,2))</f>
        <v>0</v>
      </c>
      <c r="H39" s="27" t="str">
        <f aca="false">IF(SUMPRODUCT((B17:B36&lt;&gt;"")*(D17:D36&lt;&gt;"")*(F17:F36=""))&gt;0,"Une ligne n’a pas de total : recopiez la formule de la colonne F","")</f>
        <v/>
      </c>
    </row>
    <row r="40" customFormat="false" ht="15" hidden="false" customHeight="false" outlineLevel="0" collapsed="false">
      <c r="C40" s="17" t="str">
        <f aca="false">IF($E$10="Oui","","TVA 10 %, base HT :")</f>
        <v>TVA 10 %, base HT :</v>
      </c>
      <c r="D40" s="17"/>
      <c r="E40" s="28" t="n">
        <f aca="false">IF($E$10="Oui","",IF(SUMIFS(F17:F36,E17:E36,0.1)=0,"",SUMIFS(F17:F36,E17:E36,0.1)))</f>
        <v>1530</v>
      </c>
      <c r="F40" s="29" t="n">
        <f aca="false">IF($E$10="Oui","",ROUND(SUMIFS(F17:F36,E17:E36,0.1)*0.1,2))</f>
        <v>153</v>
      </c>
      <c r="H40" s="30" t="str">
        <f aca="false">IF(AND(NOT($E$10="Oui"),COUNTIFS(E17:E36,0,F17:F36,"&gt;0")&gt;0),"Ligne à 0 % : indiquez le motif d’exonération dans les mentions particulières","")</f>
        <v/>
      </c>
    </row>
    <row r="41" customFormat="false" ht="15" hidden="false" customHeight="false" outlineLevel="0" collapsed="false">
      <c r="C41" s="17" t="str">
        <f aca="false">IF($E$10="Oui","","TVA 5,5 %, base HT :")</f>
        <v>TVA 5,5 %, base HT :</v>
      </c>
      <c r="D41" s="17"/>
      <c r="E41" s="28" t="str">
        <f aca="false">IF($E$10="Oui","",IF(SUMIFS(F17:F36,E17:E36,0.055)=0,"",SUMIFS(F17:F36,E17:E36,0.055)))</f>
        <v/>
      </c>
      <c r="F41" s="29" t="n">
        <f aca="false">IF($E$10="Oui","",ROUND(SUMIFS(F17:F36,E17:E36,0.055)*0.055,2))</f>
        <v>0</v>
      </c>
      <c r="H41" s="30" t="str">
        <f aca="false">IF(AND(SUMIFS(F17:F36,E17:E36,0.1)+SUMIFS(F17:F36,E17:E36,0.055)&gt;0,NOT($E$10="Oui")),"Si le taux réduit porte sur des travaux dans un logement : ajoutez la mention certifiée par le client","")</f>
        <v>Si le taux réduit porte sur des travaux dans un logement : ajoutez la mention certifiée par le client</v>
      </c>
    </row>
    <row r="42" customFormat="false" ht="15" hidden="false" customHeight="false" outlineLevel="0" collapsed="false">
      <c r="C42" s="17" t="str">
        <f aca="false">IF($E$10="Oui","","TVA 2,1 %, base HT :")</f>
        <v>TVA 2,1 %, base HT :</v>
      </c>
      <c r="D42" s="17"/>
      <c r="E42" s="28" t="str">
        <f aca="false">IF($E$10="Oui","",IF(SUMIFS(F17:F36,E17:E36,0.021)=0,"",SUMIFS(F17:F36,E17:E36,0.021)))</f>
        <v/>
      </c>
      <c r="F42" s="29" t="n">
        <f aca="false">IF($E$10="Oui","",ROUND(SUMIFS(F17:F36,E17:E36,0.021)*0.021,2))</f>
        <v>0</v>
      </c>
    </row>
    <row r="43" customFormat="false" ht="15" hidden="false" customHeight="false" outlineLevel="0" collapsed="false">
      <c r="C43" s="25" t="str">
        <f aca="false">IF($E$10="Oui","","Total TVA")</f>
        <v>Total TVA</v>
      </c>
      <c r="D43" s="25"/>
      <c r="F43" s="31" t="n">
        <f aca="false">IF($E$10="Oui","",N(F39)+N(F40)+N(F41)+N(F42))</f>
        <v>153</v>
      </c>
    </row>
    <row r="44" customFormat="false" ht="15" hidden="false" customHeight="false" outlineLevel="0" collapsed="false">
      <c r="C44" s="25" t="str">
        <f aca="false">IF($E$10="Oui","Total du devis","Total TTC du devis")</f>
        <v>Total TTC du devis</v>
      </c>
      <c r="D44" s="25"/>
      <c r="F44" s="26" t="n">
        <f aca="false">F38+N(F43)</f>
        <v>1683</v>
      </c>
    </row>
    <row r="45" customFormat="false" ht="15" hidden="false" customHeight="false" outlineLevel="0" collapsed="false">
      <c r="C45" s="17" t="s">
        <v>52</v>
      </c>
      <c r="D45" s="17"/>
      <c r="F45" s="23" t="n">
        <f aca="false">IF(N($E$11)=0,"",ROUND(F44*$E$11,2))</f>
        <v>504.9</v>
      </c>
    </row>
    <row r="47" customFormat="false" ht="25.5" hidden="false" customHeight="true" outlineLevel="0" collapsed="false">
      <c r="A47" s="32" t="s">
        <v>53</v>
      </c>
      <c r="B47" s="32"/>
      <c r="C47" s="32"/>
      <c r="D47" s="32"/>
      <c r="E47" s="32"/>
      <c r="F47" s="32"/>
    </row>
    <row r="48" customFormat="false" ht="25.5" hidden="false" customHeight="true" outlineLevel="0" collapsed="false">
      <c r="A48" s="32" t="s">
        <v>54</v>
      </c>
      <c r="B48" s="32"/>
      <c r="C48" s="32"/>
      <c r="D48" s="32"/>
      <c r="E48" s="32"/>
      <c r="F48" s="32"/>
    </row>
    <row r="49" customFormat="false" ht="25.5" hidden="false" customHeight="true" outlineLevel="0" collapsed="false">
      <c r="A49" s="32" t="s">
        <v>55</v>
      </c>
      <c r="B49" s="32"/>
      <c r="C49" s="32"/>
      <c r="D49" s="32"/>
      <c r="E49" s="32"/>
      <c r="F49" s="32"/>
    </row>
    <row r="50" customFormat="false" ht="25.5" hidden="false" customHeight="true" outlineLevel="0" collapsed="false">
      <c r="A50" s="32" t="s">
        <v>56</v>
      </c>
      <c r="B50" s="32"/>
      <c r="C50" s="32"/>
      <c r="D50" s="32"/>
      <c r="E50" s="32"/>
      <c r="F50" s="32"/>
    </row>
    <row r="51" customFormat="false" ht="25.5" hidden="false" customHeight="true" outlineLevel="0" collapsed="false">
      <c r="A51" s="32" t="s">
        <v>57</v>
      </c>
      <c r="B51" s="32"/>
      <c r="C51" s="32"/>
      <c r="D51" s="32"/>
      <c r="E51" s="32"/>
      <c r="F51" s="32"/>
    </row>
    <row r="52" customFormat="false" ht="25.5" hidden="false" customHeight="true" outlineLevel="0" collapsed="false">
      <c r="A52" s="32" t="s">
        <v>58</v>
      </c>
      <c r="B52" s="32"/>
      <c r="C52" s="32"/>
      <c r="D52" s="32"/>
      <c r="E52" s="32"/>
      <c r="F52" s="32"/>
    </row>
    <row r="53" customFormat="false" ht="25.5" hidden="false" customHeight="true" outlineLevel="0" collapsed="false">
      <c r="A53" s="32" t="s">
        <v>59</v>
      </c>
      <c r="B53" s="32"/>
      <c r="C53" s="32"/>
      <c r="D53" s="32"/>
      <c r="E53" s="32"/>
      <c r="F53" s="32"/>
    </row>
    <row r="54" customFormat="false" ht="25.5" hidden="false" customHeight="true" outlineLevel="0" collapsed="false">
      <c r="A54" s="32" t="s">
        <v>60</v>
      </c>
      <c r="B54" s="32"/>
      <c r="C54" s="32"/>
      <c r="D54" s="32"/>
      <c r="E54" s="32"/>
      <c r="F54" s="32"/>
    </row>
    <row r="55" customFormat="false" ht="25.5" hidden="false" customHeight="true" outlineLevel="0" collapsed="false">
      <c r="A55" s="32" t="s">
        <v>61</v>
      </c>
      <c r="B55" s="32"/>
      <c r="C55" s="32"/>
      <c r="D55" s="32"/>
      <c r="E55" s="32"/>
      <c r="F55" s="32"/>
    </row>
  </sheetData>
  <mergeCells count="35">
    <mergeCell ref="C2:D2"/>
    <mergeCell ref="E2:F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10:D10"/>
    <mergeCell ref="E10:F10"/>
    <mergeCell ref="C11:D11"/>
    <mergeCell ref="E11:F11"/>
    <mergeCell ref="C12:D12"/>
    <mergeCell ref="E12:F12"/>
    <mergeCell ref="C38:D38"/>
    <mergeCell ref="C39:D39"/>
    <mergeCell ref="C40:D40"/>
    <mergeCell ref="C41:D41"/>
    <mergeCell ref="C42:D42"/>
    <mergeCell ref="C43:D43"/>
    <mergeCell ref="C44:D44"/>
    <mergeCell ref="C45:D45"/>
    <mergeCell ref="A47:F47"/>
    <mergeCell ref="A48:F48"/>
    <mergeCell ref="A49:F49"/>
    <mergeCell ref="A50:F50"/>
    <mergeCell ref="A51:F51"/>
    <mergeCell ref="A52:F52"/>
    <mergeCell ref="A53:F53"/>
    <mergeCell ref="A54:F54"/>
    <mergeCell ref="A55:F55"/>
  </mergeCells>
  <conditionalFormatting sqref="E17:E36">
    <cfRule type="expression" priority="2" aboveAverage="0" equalAverage="0" bottom="0" percent="0" rank="0" text="" dxfId="0">
      <formula>$E$10="Oui"</formula>
    </cfRule>
  </conditionalFormatting>
  <conditionalFormatting sqref="F39">
    <cfRule type="expression" priority="3" aboveAverage="0" equalAverage="0" bottom="0" percent="0" rank="0" text="" dxfId="1">
      <formula>NOT($E$10="Oui")</formula>
    </cfRule>
  </conditionalFormatting>
  <conditionalFormatting sqref="F40">
    <cfRule type="expression" priority="4" aboveAverage="0" equalAverage="0" bottom="0" percent="0" rank="0" text="" dxfId="1">
      <formula>NOT($E$10="Oui")</formula>
    </cfRule>
  </conditionalFormatting>
  <conditionalFormatting sqref="F41">
    <cfRule type="expression" priority="5" aboveAverage="0" equalAverage="0" bottom="0" percent="0" rank="0" text="" dxfId="1">
      <formula>NOT($E$10="Oui")</formula>
    </cfRule>
  </conditionalFormatting>
  <conditionalFormatting sqref="F42">
    <cfRule type="expression" priority="6" aboveAverage="0" equalAverage="0" bottom="0" percent="0" rank="0" text="" dxfId="1">
      <formula>NOT($E$10="Oui")</formula>
    </cfRule>
  </conditionalFormatting>
  <conditionalFormatting sqref="F43">
    <cfRule type="expression" priority="7" aboveAverage="0" equalAverage="0" bottom="0" percent="0" rank="0" text="" dxfId="1">
      <formula>NOT($E$10="Oui")</formula>
    </cfRule>
    <cfRule type="expression" priority="8" aboveAverage="0" equalAverage="0" bottom="0" percent="0" rank="0" text="" dxfId="2">
      <formula>NOT($E$10="Oui")</formula>
    </cfRule>
  </conditionalFormatting>
  <dataValidations count="6">
    <dataValidation allowBlank="true" error="Saisissez une date (jj/mm/aaaa)." errorStyle="stop" operator="greaterThan" showDropDown="false" showErrorMessage="true" showInputMessage="false" sqref="E3:E5" type="date">
      <formula1>36526</formula1>
      <formula2>0</formula2>
    </dataValidation>
    <dataValidation allowBlank="false" error="Choisissez Oui ou Non." errorStyle="stop" errorTitle="Franchise" operator="between" showDropDown="false" showErrorMessage="true" showInputMessage="false" sqref="E10" type="list">
      <formula1>"Oui,Non"</formula1>
      <formula2>0</formula2>
    </dataValidation>
    <dataValidation allowBlank="true" error="Saisissez un pourcentage, par exemple 30 %." errorStyle="stop" operator="between" showDropDown="false" showErrorMessage="true" showInputMessage="false" sqref="E11" type="decimal">
      <formula1>0</formula1>
      <formula2>1</formula2>
    </dataValidation>
    <dataValidation allowBlank="true" errorStyle="stop" operator="between" showDropDown="false" showErrorMessage="false" showInputMessage="false" sqref="E12" type="list">
      <formula1>"Gratuit,Payant"</formula1>
      <formula2>0</formula2>
    </dataValidation>
    <dataValidation allowBlank="true" error="Choisissez 20 %, 10 %, 5,5 %, 2,1 % ou 0 %." errorStyle="stop" errorTitle="Taux de TVA" operator="between" showDropDown="false" showErrorMessage="true" showInputMessage="false" sqref="E17:E36" type="list">
      <formula1>'Mode d’emploi'!$C$4:$C$8</formula1>
      <formula2>0</formula2>
    </dataValidation>
    <dataValidation allowBlank="true" error="Saisissez un nombre positif." errorStyle="stop" operator="greaterThanOrEqual" showDropDown="false" showErrorMessage="true" showInputMessage="false" sqref="B17:B36 D17:D36" type="decimal">
      <formula1>0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Modèle de devis proposé par Mavelyx · mavelyx.fr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2026-10-26T18:45:13Z</dcterms:created>
  <dc:creator>openpyxl</dc:creator>
  <dc:description/>
  <dc:language>en-US</dc:language>
  <cp:lastModifiedBy/>
  <dcterms:modified xsi:type="dcterms:W3CDTF">2026-10-26T18:45:13Z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